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Sheet1!$A$3:$H$81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<sst xmlns="http://schemas.openxmlformats.org/spreadsheetml/2006/main" count="187" uniqueCount="151">
  <si>
    <t>附件1：</t>
  </si>
  <si>
    <t>石首市2023年事业单位第二批人才引进面试人员名单</t>
  </si>
  <si>
    <t>面试日期</t>
  </si>
  <si>
    <t>面试考场</t>
  </si>
  <si>
    <t>岗位
类别</t>
  </si>
  <si>
    <t>招录单位</t>
  </si>
  <si>
    <t>岗位
代码</t>
  </si>
  <si>
    <t>计划数
（人）</t>
  </si>
  <si>
    <t>面试
人数</t>
  </si>
  <si>
    <t>面试人员</t>
  </si>
  <si>
    <t>第一考场</t>
  </si>
  <si>
    <t>教育类
（38人）</t>
  </si>
  <si>
    <t>石首市第一中学</t>
  </si>
  <si>
    <t>季贺信子、姚文艳</t>
  </si>
  <si>
    <t>石首市南岳高级中学</t>
  </si>
  <si>
    <t>谭春林、阙隆芳</t>
  </si>
  <si>
    <t>湖北省工业自动化技师学院</t>
  </si>
  <si>
    <t>高博文、龚铃芯、王俊斐</t>
  </si>
  <si>
    <t>孙玄</t>
  </si>
  <si>
    <t>张煊、董盛兰</t>
  </si>
  <si>
    <t>王雪芹、徐凤、刘璐</t>
  </si>
  <si>
    <t>雷会芳、王琪</t>
  </si>
  <si>
    <t>曹思雨、何方林、潘科言、周羽、杨一帆、陈惠文</t>
  </si>
  <si>
    <t>皮鹏程</t>
  </si>
  <si>
    <t>童媛</t>
  </si>
  <si>
    <t>吕江</t>
  </si>
  <si>
    <t>李络阳、翟娟娟</t>
  </si>
  <si>
    <t>杜三盼、林志强、吴中奎、石青青、吉雪</t>
  </si>
  <si>
    <t>周游、邓泽华、付东辉</t>
  </si>
  <si>
    <t>程晶、闫家舒、陈娇、王乔伟</t>
  </si>
  <si>
    <t>第二考场</t>
  </si>
  <si>
    <t>卫生类
（5人）</t>
  </si>
  <si>
    <t>石首市人民医院</t>
  </si>
  <si>
    <t>陈策、陈丹凤</t>
  </si>
  <si>
    <t>武建飞</t>
  </si>
  <si>
    <t>石首市中医医院</t>
  </si>
  <si>
    <t>程凯、向平</t>
  </si>
  <si>
    <t>公共类
（36人）</t>
  </si>
  <si>
    <t>赵鑫（男）、吴梦娜</t>
  </si>
  <si>
    <t>石首市青少年事务服务中心</t>
  </si>
  <si>
    <t>邱启能、刘春梅、许芳云、贺子怡、张文文、石敏、郑懿玮、王怡菊</t>
  </si>
  <si>
    <t>徐静璇、穆鑫瑞、崔紫薇、刘媛萍、薛函、雷松、王新月、陈昕、李超</t>
  </si>
  <si>
    <t>石首市融媒体中心</t>
  </si>
  <si>
    <t>彭涵熙、朱亚格</t>
  </si>
  <si>
    <t>中共石首市委党校</t>
  </si>
  <si>
    <t>唐海艳、李磊、张建国、吴丹 、鲍熠、梅杰、王泽、闫文慧、孙妍琳</t>
  </si>
  <si>
    <t>廖丹艺、丁南南、刘芳、文淇、龚磊、马宁</t>
  </si>
  <si>
    <t>第三考场</t>
  </si>
  <si>
    <t>公共类
（46人）</t>
  </si>
  <si>
    <t>石首市发展和改革局价格认定中心</t>
  </si>
  <si>
    <r>
      <rPr>
        <sz val="11"/>
        <color theme="1"/>
        <rFont val="等线"/>
        <charset val="134"/>
        <scheme val="minor"/>
      </rPr>
      <t xml:space="preserve">高佳、黄懿琪、李园、杨紫薇、钟李、李裴春、任栩莹、朱黎含、李佳欣、陈怡帆、
杨静、周央、杨佩、李妍、王俊杰、张艳、龚丝雨、郭尚喜、郭昊、罗碑云、
</t>
    </r>
    <r>
      <rPr>
        <sz val="11"/>
        <rFont val="等线"/>
        <charset val="134"/>
        <scheme val="minor"/>
      </rPr>
      <t>李静</t>
    </r>
    <r>
      <rPr>
        <sz val="10"/>
        <rFont val="等线"/>
        <charset val="134"/>
        <scheme val="minor"/>
      </rPr>
      <t>（办公室综合岗）</t>
    </r>
    <r>
      <rPr>
        <sz val="11"/>
        <color theme="1"/>
        <rFont val="等线"/>
        <charset val="134"/>
        <scheme val="minor"/>
      </rPr>
      <t>、崔红、李奇、张梦珠、胡丹、黄小涵、孟璐琛、涂浩、李宁、
石宇堃、杨诗华、赵爽、刘宛清、张凯</t>
    </r>
  </si>
  <si>
    <t>石首市军粮供应站</t>
  </si>
  <si>
    <t>刘常玉、陈锦辉、郭露平、林业康、邹明政、王培、黎歆琪、周广滨、张庆、周松、
陈辉、李康渊</t>
  </si>
  <si>
    <t>第四考场</t>
  </si>
  <si>
    <t>公共类
（44人）</t>
  </si>
  <si>
    <t>石首市文学艺术研究院</t>
  </si>
  <si>
    <t>宋兆婧、金珂如、曾傲</t>
  </si>
  <si>
    <t>石首市新时代文明实践指导中心</t>
  </si>
  <si>
    <t>彭凯霞、燕品睿、黎青、赵恩岳、方俊杰、雷英</t>
  </si>
  <si>
    <t>石首市民族宗教服务中心</t>
  </si>
  <si>
    <r>
      <rPr>
        <sz val="11"/>
        <color theme="1"/>
        <rFont val="等线"/>
        <charset val="134"/>
        <scheme val="minor"/>
      </rPr>
      <t>石玉紫、王景鹏、王国周、</t>
    </r>
    <r>
      <rPr>
        <sz val="11"/>
        <rFont val="等线"/>
        <charset val="134"/>
        <scheme val="minor"/>
      </rPr>
      <t>李静</t>
    </r>
    <r>
      <rPr>
        <sz val="10"/>
        <rFont val="等线"/>
        <charset val="134"/>
        <scheme val="minor"/>
      </rPr>
      <t>（综合管理岗）</t>
    </r>
    <r>
      <rPr>
        <sz val="11"/>
        <color theme="1"/>
        <rFont val="等线"/>
        <charset val="134"/>
        <scheme val="minor"/>
      </rPr>
      <t>、王宏玉、刘茵阁、陈佳慧、王莹、     李冲、李萍萍、张洋洋、何琴琴</t>
    </r>
  </si>
  <si>
    <t>石首市殡葬管理所</t>
  </si>
  <si>
    <t>温妍红、黄雨欣、薛唯一、王梦青、张建、喻祥、骆沙平、王晨、毕家辉、沈康贤、
张家鑫、陈俊松、刘懿、雍粤、陈顺、田小蓉、金娣</t>
  </si>
  <si>
    <t>石首市普查中心</t>
  </si>
  <si>
    <t>张紫琦、简苏平、万平阳、张琼、陈苗、刘俊龙</t>
  </si>
  <si>
    <t>第五考场</t>
  </si>
  <si>
    <t>公共类
（42人）</t>
  </si>
  <si>
    <t>石首市中小企业服务中心</t>
  </si>
  <si>
    <t>王艺、陈诗璐、施新梅、蔡森、张鑫</t>
  </si>
  <si>
    <t>石首市科技创新服务中心</t>
  </si>
  <si>
    <t>宓乐峰、沈瑞、王凤、董璐、史康景、崔倩</t>
  </si>
  <si>
    <t>石首市养老服务指导中心</t>
  </si>
  <si>
    <t>桂程玉、韩鸽、陈永海、李亚利、张梦辉、王念、江鑫、魏晶晶、刘卉玟、向丽竹、
李京津、冯飞飞、魏晓舒</t>
  </si>
  <si>
    <t>石首市国有资产经营服务中心</t>
  </si>
  <si>
    <t>王子萌</t>
  </si>
  <si>
    <t>石首市陆生野生动植物保护站</t>
  </si>
  <si>
    <t>杨超铭、殷子贺、吴勇臻、叶冬梅、何普婧、赵楚锋、张通化、魏达准、肖楠、吴丹</t>
  </si>
  <si>
    <t>石首市南岳山森林公园管理所</t>
  </si>
  <si>
    <t>付孟雯、王丹丹、程诗祺</t>
  </si>
  <si>
    <t>王锦秀、侯亚楠</t>
  </si>
  <si>
    <t>石首市总工会困难职工帮扶中心</t>
  </si>
  <si>
    <t>唐胜</t>
  </si>
  <si>
    <t>石首市工人文化宫</t>
  </si>
  <si>
    <t>李新磊</t>
  </si>
  <si>
    <t>公共类
（41人）</t>
  </si>
  <si>
    <t>石首市不动产登记交易中心</t>
  </si>
  <si>
    <t>杨振慧、邓阳杰、马聪、冯军云</t>
  </si>
  <si>
    <t>石首市土地交易中心</t>
  </si>
  <si>
    <t>邹家蒙、徐鼎、李佳欢、邹惠敏</t>
  </si>
  <si>
    <t>石首市城建档案馆</t>
  </si>
  <si>
    <t>廉洁、熊露、钱睿、项磊、孔新元</t>
  </si>
  <si>
    <t>石首市环境卫生服务中心</t>
  </si>
  <si>
    <t>朱欢</t>
  </si>
  <si>
    <t>刘芊、陈欣、牟一贞、尚佳、汪浩、张波</t>
  </si>
  <si>
    <t>石首市市政园林服务中心</t>
  </si>
  <si>
    <t>张帅、卜令轩</t>
  </si>
  <si>
    <t>石首市招商服务中心</t>
  </si>
  <si>
    <t>舒广宇</t>
  </si>
  <si>
    <t>石首市灌区服务中心</t>
  </si>
  <si>
    <t>白宇、黄熊伟、张帆</t>
  </si>
  <si>
    <t>石首市堤防管理总段</t>
  </si>
  <si>
    <t>刘杰、祁志君、任念、许伟</t>
  </si>
  <si>
    <t>石首市化工园区服务中心</t>
  </si>
  <si>
    <t>杨子飞、储成豪、金晓悦、王周雷</t>
  </si>
  <si>
    <t>胡程、施辟寅、贾韩强、平述煌</t>
  </si>
  <si>
    <t>何漫、秦灿、艾道迎</t>
  </si>
  <si>
    <t>石首市公路建设养护中心</t>
  </si>
  <si>
    <t>孟凡星、李婷婷、贾海峰、完颜斗劲、刘思杰、虞虎、王业忠、王岳、
马宾、王林、罗俊、陈东升</t>
  </si>
  <si>
    <t>胡春霞、丁娜、王蕊蕊、苏华静、杜春花、曹国夏、胡立强、胡海珍、熊紫娟、
刘宇、周娟、李偲、高艳、王帅、马千慧、刘双、凌斌、叶哲、陈子豪、余立琴、
瞿志航、黄天发</t>
  </si>
  <si>
    <t>石首市电子商务服务中心</t>
  </si>
  <si>
    <t>李小培、郭婷、王俊、吕东升、周露、傅仕、马飞扬、张鑫瑜</t>
  </si>
  <si>
    <t>石首市农业技术培训学校</t>
  </si>
  <si>
    <t>杨美娇、夏苏敬、赵泽双、罗慧、方平、凌琪涵、徐晓东、方爽</t>
  </si>
  <si>
    <t>石首市农业技术推广中心</t>
  </si>
  <si>
    <t>刘星星、花润泽、王玉瑞</t>
  </si>
  <si>
    <t>石首市蔬菜产业发展中心</t>
  </si>
  <si>
    <t>万肖、余明芳、许涛、张一玲、杨豪宇、郑康、刘瑞芳、王超、董萍萍、刘辰、
邓声坤、杨杰</t>
  </si>
  <si>
    <t>郭姿汝、毛祖元、胡蝶</t>
  </si>
  <si>
    <t>石首市动物疫病预防控制中心</t>
  </si>
  <si>
    <t>齐琪、袁雄坤、吕嘉顺、章文波、孙岚源、李琼、胡婧婧、荣轩、田俊杰</t>
  </si>
  <si>
    <t>石首市水产技术服务中心</t>
  </si>
  <si>
    <t>白雪兰、卢利霞、李艳、林子木、庞友、司楠</t>
  </si>
  <si>
    <t>公共类
（43人）</t>
  </si>
  <si>
    <t>石首市洲滩管护中心</t>
  </si>
  <si>
    <t>裴佶、鹿文举、刘剑锋、龚伟杰、汪伟松、朱赛格、赵瑞、张光望、付宇奇、
许凌峰、江雯雯</t>
  </si>
  <si>
    <t>许琬珧、唐媛媛、雷粤、程国强、王美玲</t>
  </si>
  <si>
    <t>石首市博物馆</t>
  </si>
  <si>
    <t>程思伟、孙燚、易丹、余士樊、刘琳、康思颖</t>
  </si>
  <si>
    <t>杨珈来、孟刘美、刘梦潇、吴凡、白山川、张旭东、李颖娟、李慧、金铭、华夏、
吕瑞途、马姗、鲁文才</t>
  </si>
  <si>
    <t>石首市群众艺术馆</t>
  </si>
  <si>
    <t>江薇</t>
  </si>
  <si>
    <t>肖亚军、赵鑫（女）、叶泽昆、余鹏、袁琳、吴文豪、侯云飞</t>
  </si>
  <si>
    <t>石首市减灾备灾服务中心</t>
  </si>
  <si>
    <t>龚田李慧、李诗云</t>
  </si>
  <si>
    <t>石首数字地震台</t>
  </si>
  <si>
    <t>唐宇辰、王为、王杰</t>
  </si>
  <si>
    <t>石首市经济责任审计中心</t>
  </si>
  <si>
    <t>李哲</t>
  </si>
  <si>
    <t>陈峰、吴璋、赖伦富、范文培</t>
  </si>
  <si>
    <t>石首市政府投资审计中心</t>
  </si>
  <si>
    <t>刘雅逸、彭勃、王毅、龚密密</t>
  </si>
  <si>
    <t>刘伟杰</t>
  </si>
  <si>
    <t>石首市消费者委员会联络中心</t>
  </si>
  <si>
    <t>谢昊</t>
  </si>
  <si>
    <t>石首市个体劳动者私营企业协会联络中心</t>
  </si>
  <si>
    <t>刘新雨、董柯静、刘荣、肖本胜、李若田、张磊、刘广宇、李成基、刘路国</t>
  </si>
  <si>
    <t>石首市医疗保障服务中心</t>
  </si>
  <si>
    <t>刘孟梦</t>
  </si>
  <si>
    <t>姚政、张雪燕、郭加祥</t>
  </si>
  <si>
    <t>石首市政务服务中心</t>
  </si>
  <si>
    <t>韩莹、吴洋洋、戴白璐、常满、吴世华、孙健、张丽媛、张宇星、余格格、黄国庆、
常可依、许诚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</si>
</sst>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1"/>
  <sheetViews>
    <sheetView tabSelected="1" topLeftCell="A31" workbookViewId="0">
      <selection activeCell="G55" sqref="G55"/>
    </sheetView>
  </sheetViews>
  <sheetFormatPr defaultColWidth="9" defaultRowHeight="13.8" outlineLevelCol="7"/>
  <cols>
    <col min="1" max="1" width="9.75" customWidth="1"/>
    <col min="2" max="2" width="9" customWidth="1"/>
    <col min="3" max="3" width="8.5" customWidth="1"/>
    <col min="4" max="4" width="35" customWidth="1"/>
    <col min="5" max="5" width="7.12962962962963" customWidth="1"/>
    <col min="6" max="6" width="8" customWidth="1"/>
    <col min="7" max="7" width="6.75" customWidth="1"/>
    <col min="8" max="8" width="72.1296296296296" style="1" customWidth="1"/>
  </cols>
  <sheetData>
    <row r="1" ht="15.6" spans="1:8">
      <c r="A1" s="2" t="s">
        <v>0</v>
      </c>
      <c r="B1" s="3"/>
      <c r="C1" s="3"/>
      <c r="D1" s="3"/>
      <c r="E1" s="3"/>
      <c r="F1" s="3"/>
      <c r="G1" s="3"/>
      <c r="H1" s="4"/>
    </row>
    <row r="2" ht="20.4" spans="1:8">
      <c r="A2" s="5" t="s">
        <v>1</v>
      </c>
      <c r="B2" s="5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5" customHeight="1" spans="1:8">
      <c r="A4" s="8">
        <v>45234</v>
      </c>
      <c r="B4" s="9" t="s">
        <v>10</v>
      </c>
      <c r="C4" s="10" t="s">
        <v>11</v>
      </c>
      <c r="D4" s="11" t="s">
        <v>12</v>
      </c>
      <c r="E4" s="11" t="str">
        <f>"10701"</f>
        <v>10701</v>
      </c>
      <c r="F4" s="11">
        <v>2</v>
      </c>
      <c r="G4" s="11">
        <v>2</v>
      </c>
      <c r="H4" s="12" t="s">
        <v>13</v>
      </c>
    </row>
    <row r="5" ht="25" customHeight="1" spans="1:8">
      <c r="A5" s="13"/>
      <c r="B5" s="14"/>
      <c r="C5" s="15"/>
      <c r="D5" s="11" t="s">
        <v>14</v>
      </c>
      <c r="E5" s="11" t="str">
        <f>"10801"</f>
        <v>10801</v>
      </c>
      <c r="F5" s="11">
        <v>2</v>
      </c>
      <c r="G5" s="11">
        <v>2</v>
      </c>
      <c r="H5" s="12" t="s">
        <v>15</v>
      </c>
    </row>
    <row r="6" ht="25" customHeight="1" spans="1:8">
      <c r="A6" s="13"/>
      <c r="B6" s="14"/>
      <c r="C6" s="15"/>
      <c r="D6" s="11" t="s">
        <v>16</v>
      </c>
      <c r="E6" s="11" t="str">
        <f t="shared" ref="E6" si="0">"10401"</f>
        <v>10401</v>
      </c>
      <c r="F6" s="11">
        <v>2</v>
      </c>
      <c r="G6" s="11">
        <v>3</v>
      </c>
      <c r="H6" s="12" t="s">
        <v>17</v>
      </c>
    </row>
    <row r="7" ht="25" customHeight="1" spans="1:8">
      <c r="A7" s="13"/>
      <c r="B7" s="14"/>
      <c r="C7" s="15"/>
      <c r="D7" s="11" t="s">
        <v>14</v>
      </c>
      <c r="E7" s="11" t="str">
        <f>"10803"</f>
        <v>10803</v>
      </c>
      <c r="F7" s="11">
        <v>1</v>
      </c>
      <c r="G7" s="11">
        <v>1</v>
      </c>
      <c r="H7" s="12" t="s">
        <v>18</v>
      </c>
    </row>
    <row r="8" ht="25" customHeight="1" spans="1:8">
      <c r="A8" s="13"/>
      <c r="B8" s="14"/>
      <c r="C8" s="15"/>
      <c r="D8" s="11" t="s">
        <v>16</v>
      </c>
      <c r="E8" s="11" t="str">
        <f>"10402"</f>
        <v>10402</v>
      </c>
      <c r="F8" s="11">
        <v>1</v>
      </c>
      <c r="G8" s="11">
        <v>2</v>
      </c>
      <c r="H8" s="12" t="s">
        <v>19</v>
      </c>
    </row>
    <row r="9" ht="25" customHeight="1" spans="1:8">
      <c r="A9" s="13"/>
      <c r="B9" s="14"/>
      <c r="C9" s="15"/>
      <c r="D9" s="11" t="s">
        <v>12</v>
      </c>
      <c r="E9" s="11" t="str">
        <f>"10703"</f>
        <v>10703</v>
      </c>
      <c r="F9" s="11">
        <v>1</v>
      </c>
      <c r="G9" s="11">
        <v>3</v>
      </c>
      <c r="H9" s="12" t="s">
        <v>20</v>
      </c>
    </row>
    <row r="10" ht="25" customHeight="1" spans="1:8">
      <c r="A10" s="13"/>
      <c r="B10" s="14"/>
      <c r="C10" s="15"/>
      <c r="D10" s="11" t="s">
        <v>14</v>
      </c>
      <c r="E10" s="11" t="str">
        <f>"10802"</f>
        <v>10802</v>
      </c>
      <c r="F10" s="11">
        <v>1</v>
      </c>
      <c r="G10" s="11">
        <v>2</v>
      </c>
      <c r="H10" s="12" t="s">
        <v>21</v>
      </c>
    </row>
    <row r="11" ht="25" customHeight="1" spans="1:8">
      <c r="A11" s="13"/>
      <c r="B11" s="14"/>
      <c r="C11" s="15"/>
      <c r="D11" s="11" t="s">
        <v>16</v>
      </c>
      <c r="E11" s="11" t="str">
        <f t="shared" ref="E11" si="1">"10403"</f>
        <v>10403</v>
      </c>
      <c r="F11" s="11">
        <v>1</v>
      </c>
      <c r="G11" s="11">
        <v>6</v>
      </c>
      <c r="H11" s="12" t="s">
        <v>22</v>
      </c>
    </row>
    <row r="12" ht="25" customHeight="1" spans="1:8">
      <c r="A12" s="13"/>
      <c r="B12" s="14"/>
      <c r="C12" s="15"/>
      <c r="D12" s="11" t="s">
        <v>12</v>
      </c>
      <c r="E12" s="11" t="str">
        <f>"10707"</f>
        <v>10707</v>
      </c>
      <c r="F12" s="11">
        <v>1</v>
      </c>
      <c r="G12" s="11">
        <v>1</v>
      </c>
      <c r="H12" s="12" t="s">
        <v>23</v>
      </c>
    </row>
    <row r="13" ht="25" customHeight="1" spans="1:8">
      <c r="A13" s="13"/>
      <c r="B13" s="14"/>
      <c r="C13" s="15"/>
      <c r="D13" s="11" t="s">
        <v>14</v>
      </c>
      <c r="E13" s="11" t="str">
        <f>"10804"</f>
        <v>10804</v>
      </c>
      <c r="F13" s="11">
        <v>1</v>
      </c>
      <c r="G13" s="11">
        <v>1</v>
      </c>
      <c r="H13" s="12" t="s">
        <v>24</v>
      </c>
    </row>
    <row r="14" ht="25" customHeight="1" spans="1:8">
      <c r="A14" s="13"/>
      <c r="B14" s="14"/>
      <c r="C14" s="15"/>
      <c r="D14" s="11" t="s">
        <v>12</v>
      </c>
      <c r="E14" s="11" t="str">
        <f>"10704"</f>
        <v>10704</v>
      </c>
      <c r="F14" s="11">
        <v>1</v>
      </c>
      <c r="G14" s="11">
        <v>1</v>
      </c>
      <c r="H14" s="12" t="s">
        <v>25</v>
      </c>
    </row>
    <row r="15" ht="25" customHeight="1" spans="1:8">
      <c r="A15" s="13"/>
      <c r="B15" s="14"/>
      <c r="C15" s="15"/>
      <c r="D15" s="11" t="s">
        <v>12</v>
      </c>
      <c r="E15" s="11" t="str">
        <f>"10705"</f>
        <v>10705</v>
      </c>
      <c r="F15" s="11">
        <v>1</v>
      </c>
      <c r="G15" s="11">
        <v>2</v>
      </c>
      <c r="H15" s="12" t="s">
        <v>26</v>
      </c>
    </row>
    <row r="16" ht="25" customHeight="1" spans="1:8">
      <c r="A16" s="13"/>
      <c r="B16" s="14"/>
      <c r="C16" s="15"/>
      <c r="D16" s="11" t="s">
        <v>16</v>
      </c>
      <c r="E16" s="11" t="str">
        <f>"10405"</f>
        <v>10405</v>
      </c>
      <c r="F16" s="11">
        <v>1</v>
      </c>
      <c r="G16" s="11">
        <v>5</v>
      </c>
      <c r="H16" s="12" t="s">
        <v>27</v>
      </c>
    </row>
    <row r="17" ht="25" customHeight="1" spans="1:8">
      <c r="A17" s="13"/>
      <c r="B17" s="14"/>
      <c r="C17" s="15"/>
      <c r="D17" s="11" t="s">
        <v>16</v>
      </c>
      <c r="E17" s="11" t="str">
        <f t="shared" ref="E17" si="2">"10407"</f>
        <v>10407</v>
      </c>
      <c r="F17" s="11">
        <v>1</v>
      </c>
      <c r="G17" s="11">
        <v>3</v>
      </c>
      <c r="H17" s="12" t="s">
        <v>28</v>
      </c>
    </row>
    <row r="18" ht="25" customHeight="1" spans="1:8">
      <c r="A18" s="16"/>
      <c r="B18" s="17"/>
      <c r="C18" s="18"/>
      <c r="D18" s="11" t="s">
        <v>16</v>
      </c>
      <c r="E18" s="11" t="str">
        <f t="shared" ref="E18" si="3">"10408"</f>
        <v>10408</v>
      </c>
      <c r="F18" s="11">
        <v>1</v>
      </c>
      <c r="G18" s="11">
        <v>4</v>
      </c>
      <c r="H18" s="12" t="s">
        <v>29</v>
      </c>
    </row>
    <row r="19" ht="25" customHeight="1" spans="1:8">
      <c r="A19" s="8">
        <v>45234</v>
      </c>
      <c r="B19" s="9" t="s">
        <v>30</v>
      </c>
      <c r="C19" s="19" t="s">
        <v>31</v>
      </c>
      <c r="D19" s="11" t="s">
        <v>32</v>
      </c>
      <c r="E19" s="11" t="str">
        <f>"13501"</f>
        <v>13501</v>
      </c>
      <c r="F19" s="11">
        <v>2</v>
      </c>
      <c r="G19" s="11">
        <v>2</v>
      </c>
      <c r="H19" s="12" t="s">
        <v>33</v>
      </c>
    </row>
    <row r="20" ht="25" customHeight="1" spans="1:8">
      <c r="A20" s="13"/>
      <c r="B20" s="14"/>
      <c r="C20" s="15"/>
      <c r="D20" s="11" t="s">
        <v>32</v>
      </c>
      <c r="E20" s="11" t="str">
        <f>"13502"</f>
        <v>13502</v>
      </c>
      <c r="F20" s="11">
        <v>1</v>
      </c>
      <c r="G20" s="11">
        <v>1</v>
      </c>
      <c r="H20" s="12" t="s">
        <v>34</v>
      </c>
    </row>
    <row r="21" ht="25" customHeight="1" spans="1:8">
      <c r="A21" s="13"/>
      <c r="B21" s="14"/>
      <c r="C21" s="18"/>
      <c r="D21" s="11" t="s">
        <v>35</v>
      </c>
      <c r="E21" s="11" t="str">
        <f>"13601"</f>
        <v>13601</v>
      </c>
      <c r="F21" s="11">
        <v>2</v>
      </c>
      <c r="G21" s="11">
        <v>2</v>
      </c>
      <c r="H21" s="12" t="s">
        <v>36</v>
      </c>
    </row>
    <row r="22" ht="25" customHeight="1" spans="1:8">
      <c r="A22" s="13"/>
      <c r="B22" s="14"/>
      <c r="C22" s="19" t="s">
        <v>37</v>
      </c>
      <c r="D22" s="11" t="s">
        <v>16</v>
      </c>
      <c r="E22" s="11" t="str">
        <f>"10406"</f>
        <v>10406</v>
      </c>
      <c r="F22" s="11">
        <v>1</v>
      </c>
      <c r="G22" s="11">
        <v>2</v>
      </c>
      <c r="H22" s="20" t="s">
        <v>38</v>
      </c>
    </row>
    <row r="23" ht="25" customHeight="1" spans="1:8">
      <c r="A23" s="13"/>
      <c r="B23" s="14"/>
      <c r="C23" s="21"/>
      <c r="D23" s="11" t="s">
        <v>39</v>
      </c>
      <c r="E23" s="11" t="str">
        <f>"14901"</f>
        <v>14901</v>
      </c>
      <c r="F23" s="11">
        <v>1</v>
      </c>
      <c r="G23" s="11">
        <v>8</v>
      </c>
      <c r="H23" s="12" t="s">
        <v>40</v>
      </c>
    </row>
    <row r="24" ht="25" customHeight="1" spans="1:8">
      <c r="A24" s="13"/>
      <c r="B24" s="14"/>
      <c r="C24" s="21"/>
      <c r="D24" s="11" t="s">
        <v>39</v>
      </c>
      <c r="E24" s="11" t="str">
        <f>"14902"</f>
        <v>14902</v>
      </c>
      <c r="F24" s="11">
        <v>1</v>
      </c>
      <c r="G24" s="11">
        <v>9</v>
      </c>
      <c r="H24" s="12" t="s">
        <v>41</v>
      </c>
    </row>
    <row r="25" ht="25" customHeight="1" spans="1:8">
      <c r="A25" s="13"/>
      <c r="B25" s="14"/>
      <c r="C25" s="15"/>
      <c r="D25" s="11" t="s">
        <v>42</v>
      </c>
      <c r="E25" s="11" t="str">
        <f>"15101"</f>
        <v>15101</v>
      </c>
      <c r="F25" s="11">
        <v>2</v>
      </c>
      <c r="G25" s="11">
        <v>2</v>
      </c>
      <c r="H25" s="12" t="s">
        <v>43</v>
      </c>
    </row>
    <row r="26" ht="25" customHeight="1" spans="1:8">
      <c r="A26" s="13"/>
      <c r="B26" s="14"/>
      <c r="C26" s="21"/>
      <c r="D26" s="11" t="s">
        <v>44</v>
      </c>
      <c r="E26" s="11" t="str">
        <f>"15001"</f>
        <v>15001</v>
      </c>
      <c r="F26" s="11">
        <v>1</v>
      </c>
      <c r="G26" s="11">
        <v>9</v>
      </c>
      <c r="H26" s="12" t="s">
        <v>45</v>
      </c>
    </row>
    <row r="27" ht="25" customHeight="1" spans="1:8">
      <c r="A27" s="16"/>
      <c r="B27" s="17"/>
      <c r="C27" s="22"/>
      <c r="D27" s="11" t="s">
        <v>44</v>
      </c>
      <c r="E27" s="11" t="str">
        <f>"15002"</f>
        <v>15002</v>
      </c>
      <c r="F27" s="11">
        <v>1</v>
      </c>
      <c r="G27" s="11">
        <v>6</v>
      </c>
      <c r="H27" s="12" t="s">
        <v>46</v>
      </c>
    </row>
    <row r="28" ht="67" customHeight="1" spans="1:8">
      <c r="A28" s="23">
        <v>45234</v>
      </c>
      <c r="B28" s="11" t="s">
        <v>47</v>
      </c>
      <c r="C28" s="24" t="s">
        <v>48</v>
      </c>
      <c r="D28" s="11" t="s">
        <v>49</v>
      </c>
      <c r="E28" s="11" t="str">
        <f t="shared" ref="E28" si="4">"10501"</f>
        <v>10501</v>
      </c>
      <c r="F28" s="11">
        <v>2</v>
      </c>
      <c r="G28" s="11">
        <v>34</v>
      </c>
      <c r="H28" s="20" t="s">
        <v>50</v>
      </c>
    </row>
    <row r="29" ht="33" customHeight="1" spans="1:8">
      <c r="A29" s="23"/>
      <c r="B29" s="11"/>
      <c r="C29" s="11"/>
      <c r="D29" s="11" t="s">
        <v>51</v>
      </c>
      <c r="E29" s="11" t="str">
        <f t="shared" ref="E29" si="5">"10601"</f>
        <v>10601</v>
      </c>
      <c r="F29" s="11">
        <v>2</v>
      </c>
      <c r="G29" s="11">
        <v>12</v>
      </c>
      <c r="H29" s="12" t="s">
        <v>52</v>
      </c>
    </row>
    <row r="30" ht="23.25" customHeight="1" spans="1:8">
      <c r="A30" s="23">
        <v>45234</v>
      </c>
      <c r="B30" s="11" t="s">
        <v>53</v>
      </c>
      <c r="C30" s="24" t="s">
        <v>54</v>
      </c>
      <c r="D30" s="11" t="s">
        <v>55</v>
      </c>
      <c r="E30" s="11" t="str">
        <f>"10101"</f>
        <v>10101</v>
      </c>
      <c r="F30" s="11">
        <v>1</v>
      </c>
      <c r="G30" s="11">
        <v>3</v>
      </c>
      <c r="H30" s="12" t="s">
        <v>56</v>
      </c>
    </row>
    <row r="31" ht="21.75" customHeight="1" spans="1:8">
      <c r="A31" s="23"/>
      <c r="B31" s="11"/>
      <c r="C31" s="24"/>
      <c r="D31" s="11" t="s">
        <v>57</v>
      </c>
      <c r="E31" s="11" t="str">
        <f t="shared" ref="E31" si="6">"10201"</f>
        <v>10201</v>
      </c>
      <c r="F31" s="11">
        <v>1</v>
      </c>
      <c r="G31" s="11">
        <v>6</v>
      </c>
      <c r="H31" s="12" t="s">
        <v>58</v>
      </c>
    </row>
    <row r="32" ht="27.6" spans="1:8">
      <c r="A32" s="23"/>
      <c r="B32" s="11"/>
      <c r="C32" s="24"/>
      <c r="D32" s="11" t="s">
        <v>59</v>
      </c>
      <c r="E32" s="11" t="str">
        <f t="shared" ref="E32" si="7">"10301"</f>
        <v>10301</v>
      </c>
      <c r="F32" s="11">
        <v>1</v>
      </c>
      <c r="G32" s="11">
        <v>12</v>
      </c>
      <c r="H32" s="20" t="s">
        <v>60</v>
      </c>
    </row>
    <row r="33" ht="36.95" customHeight="1" spans="1:8">
      <c r="A33" s="23"/>
      <c r="B33" s="11"/>
      <c r="C33" s="24"/>
      <c r="D33" s="11" t="s">
        <v>61</v>
      </c>
      <c r="E33" s="11" t="str">
        <f t="shared" ref="E33" si="8">"11101"</f>
        <v>11101</v>
      </c>
      <c r="F33" s="11">
        <v>1</v>
      </c>
      <c r="G33" s="11">
        <v>17</v>
      </c>
      <c r="H33" s="12" t="s">
        <v>62</v>
      </c>
    </row>
    <row r="34" ht="19.5" customHeight="1" spans="1:8">
      <c r="A34" s="23"/>
      <c r="B34" s="11"/>
      <c r="C34" s="24"/>
      <c r="D34" s="11" t="s">
        <v>63</v>
      </c>
      <c r="E34" s="11" t="str">
        <f>"14301"</f>
        <v>14301</v>
      </c>
      <c r="F34" s="11">
        <v>1</v>
      </c>
      <c r="G34" s="11">
        <v>6</v>
      </c>
      <c r="H34" s="12" t="s">
        <v>64</v>
      </c>
    </row>
    <row r="35" ht="16.5" customHeight="1" spans="1:8">
      <c r="A35" s="23">
        <v>45234</v>
      </c>
      <c r="B35" s="11" t="s">
        <v>65</v>
      </c>
      <c r="C35" s="24" t="s">
        <v>66</v>
      </c>
      <c r="D35" s="11" t="s">
        <v>67</v>
      </c>
      <c r="E35" s="11" t="str">
        <f>"10901"</f>
        <v>10901</v>
      </c>
      <c r="F35" s="11">
        <v>1</v>
      </c>
      <c r="G35" s="11">
        <v>5</v>
      </c>
      <c r="H35" s="12" t="s">
        <v>68</v>
      </c>
    </row>
    <row r="36" ht="19.5" customHeight="1" spans="1:8">
      <c r="A36" s="11"/>
      <c r="B36" s="11"/>
      <c r="C36" s="11"/>
      <c r="D36" s="11" t="s">
        <v>69</v>
      </c>
      <c r="E36" s="11" t="str">
        <f t="shared" ref="E36" si="9">"11001"</f>
        <v>11001</v>
      </c>
      <c r="F36" s="11">
        <v>1</v>
      </c>
      <c r="G36" s="11">
        <v>6</v>
      </c>
      <c r="H36" s="12" t="s">
        <v>70</v>
      </c>
    </row>
    <row r="37" ht="41.4" spans="1:8">
      <c r="A37" s="11"/>
      <c r="B37" s="11"/>
      <c r="C37" s="11"/>
      <c r="D37" s="11" t="s">
        <v>71</v>
      </c>
      <c r="E37" s="11" t="str">
        <f t="shared" ref="E37" si="10">"11201"</f>
        <v>11201</v>
      </c>
      <c r="F37" s="11">
        <v>2</v>
      </c>
      <c r="G37" s="11">
        <v>13</v>
      </c>
      <c r="H37" s="12" t="s">
        <v>72</v>
      </c>
    </row>
    <row r="38" ht="18.75" customHeight="1" spans="1:8">
      <c r="A38" s="11"/>
      <c r="B38" s="11"/>
      <c r="C38" s="11"/>
      <c r="D38" s="11" t="s">
        <v>73</v>
      </c>
      <c r="E38" s="11" t="str">
        <f>"11301"</f>
        <v>11301</v>
      </c>
      <c r="F38" s="11">
        <v>1</v>
      </c>
      <c r="G38" s="11">
        <v>1</v>
      </c>
      <c r="H38" s="12" t="s">
        <v>74</v>
      </c>
    </row>
    <row r="39" ht="18" customHeight="1" spans="1:8">
      <c r="A39" s="11"/>
      <c r="B39" s="11"/>
      <c r="C39" s="11"/>
      <c r="D39" s="11" t="s">
        <v>75</v>
      </c>
      <c r="E39" s="11" t="str">
        <f t="shared" ref="E39" si="11">"11501"</f>
        <v>11501</v>
      </c>
      <c r="F39" s="11">
        <v>2</v>
      </c>
      <c r="G39" s="11">
        <v>10</v>
      </c>
      <c r="H39" s="12" t="s">
        <v>76</v>
      </c>
    </row>
    <row r="40" ht="17.25" customHeight="1" spans="1:8">
      <c r="A40" s="11"/>
      <c r="B40" s="11"/>
      <c r="C40" s="11"/>
      <c r="D40" s="11" t="s">
        <v>77</v>
      </c>
      <c r="E40" s="11" t="str">
        <f>"11601"</f>
        <v>11601</v>
      </c>
      <c r="F40" s="11">
        <v>1</v>
      </c>
      <c r="G40" s="11">
        <v>3</v>
      </c>
      <c r="H40" s="12" t="s">
        <v>78</v>
      </c>
    </row>
    <row r="41" ht="21" customHeight="1" spans="1:8">
      <c r="A41" s="11"/>
      <c r="B41" s="11"/>
      <c r="C41" s="11"/>
      <c r="D41" s="11" t="s">
        <v>77</v>
      </c>
      <c r="E41" s="11" t="str">
        <f>"11602"</f>
        <v>11602</v>
      </c>
      <c r="F41" s="11">
        <v>1</v>
      </c>
      <c r="G41" s="11">
        <v>2</v>
      </c>
      <c r="H41" s="12" t="s">
        <v>79</v>
      </c>
    </row>
    <row r="42" ht="21" customHeight="1" spans="1:8">
      <c r="A42" s="23"/>
      <c r="B42" s="11"/>
      <c r="C42" s="24"/>
      <c r="D42" s="11" t="s">
        <v>80</v>
      </c>
      <c r="E42" s="11" t="str">
        <f>"14701"</f>
        <v>14701</v>
      </c>
      <c r="F42" s="11">
        <v>1</v>
      </c>
      <c r="G42" s="11">
        <v>1</v>
      </c>
      <c r="H42" s="12" t="s">
        <v>81</v>
      </c>
    </row>
    <row r="43" ht="19.5" customHeight="1" spans="1:8">
      <c r="A43" s="23"/>
      <c r="B43" s="11"/>
      <c r="C43" s="24"/>
      <c r="D43" s="11" t="s">
        <v>82</v>
      </c>
      <c r="E43" s="11" t="str">
        <f>"14801"</f>
        <v>14801</v>
      </c>
      <c r="F43" s="11">
        <v>1</v>
      </c>
      <c r="G43" s="11">
        <v>1</v>
      </c>
      <c r="H43" s="12" t="s">
        <v>83</v>
      </c>
    </row>
    <row r="44" ht="21.75" customHeight="1" spans="1:8">
      <c r="A44" s="23">
        <v>45235</v>
      </c>
      <c r="B44" s="11" t="s">
        <v>10</v>
      </c>
      <c r="C44" s="24" t="s">
        <v>84</v>
      </c>
      <c r="D44" s="11" t="s">
        <v>85</v>
      </c>
      <c r="E44" s="11" t="str">
        <f>"11701"</f>
        <v>11701</v>
      </c>
      <c r="F44" s="11">
        <v>1</v>
      </c>
      <c r="G44" s="11">
        <v>4</v>
      </c>
      <c r="H44" s="12" t="s">
        <v>86</v>
      </c>
    </row>
    <row r="45" ht="19.5" customHeight="1" spans="1:8">
      <c r="A45" s="23"/>
      <c r="B45" s="11"/>
      <c r="C45" s="24"/>
      <c r="D45" s="11" t="s">
        <v>87</v>
      </c>
      <c r="E45" s="11" t="str">
        <f>"11801"</f>
        <v>11801</v>
      </c>
      <c r="F45" s="11">
        <v>1</v>
      </c>
      <c r="G45" s="11">
        <v>4</v>
      </c>
      <c r="H45" s="12" t="s">
        <v>88</v>
      </c>
    </row>
    <row r="46" ht="19.5" customHeight="1" spans="1:8">
      <c r="A46" s="23"/>
      <c r="B46" s="11"/>
      <c r="C46" s="24"/>
      <c r="D46" s="11" t="s">
        <v>89</v>
      </c>
      <c r="E46" s="11" t="str">
        <f>"12001"</f>
        <v>12001</v>
      </c>
      <c r="F46" s="11">
        <v>1</v>
      </c>
      <c r="G46" s="11">
        <v>5</v>
      </c>
      <c r="H46" s="12" t="s">
        <v>90</v>
      </c>
    </row>
    <row r="47" ht="19.5" customHeight="1" spans="1:8">
      <c r="A47" s="23"/>
      <c r="B47" s="11"/>
      <c r="C47" s="24"/>
      <c r="D47" s="11" t="s">
        <v>91</v>
      </c>
      <c r="E47" s="11">
        <v>12101</v>
      </c>
      <c r="F47" s="11">
        <v>1</v>
      </c>
      <c r="G47" s="11">
        <v>1</v>
      </c>
      <c r="H47" s="12" t="s">
        <v>92</v>
      </c>
    </row>
    <row r="48" ht="24.75" customHeight="1" spans="1:8">
      <c r="A48" s="23"/>
      <c r="B48" s="11"/>
      <c r="C48" s="24"/>
      <c r="D48" s="11" t="s">
        <v>91</v>
      </c>
      <c r="E48" s="11" t="str">
        <f t="shared" ref="E48" si="12">"12102"</f>
        <v>12102</v>
      </c>
      <c r="F48" s="11">
        <v>1</v>
      </c>
      <c r="G48" s="11">
        <v>6</v>
      </c>
      <c r="H48" s="12" t="s">
        <v>93</v>
      </c>
    </row>
    <row r="49" ht="19.5" customHeight="1" spans="1:8">
      <c r="A49" s="23"/>
      <c r="B49" s="11"/>
      <c r="C49" s="24"/>
      <c r="D49" s="11" t="s">
        <v>94</v>
      </c>
      <c r="E49" s="11" t="str">
        <f>"12201"</f>
        <v>12201</v>
      </c>
      <c r="F49" s="11">
        <v>1</v>
      </c>
      <c r="G49" s="11">
        <v>2</v>
      </c>
      <c r="H49" s="12" t="s">
        <v>95</v>
      </c>
    </row>
    <row r="50" ht="19.5" customHeight="1" spans="1:8">
      <c r="A50" s="23"/>
      <c r="B50" s="11"/>
      <c r="C50" s="24"/>
      <c r="D50" s="11" t="s">
        <v>96</v>
      </c>
      <c r="E50" s="11" t="str">
        <f>"15201"</f>
        <v>15201</v>
      </c>
      <c r="F50" s="11">
        <v>1</v>
      </c>
      <c r="G50" s="11">
        <v>1</v>
      </c>
      <c r="H50" s="12" t="s">
        <v>97</v>
      </c>
    </row>
    <row r="51" ht="19.5" customHeight="1" spans="1:8">
      <c r="A51" s="23"/>
      <c r="B51" s="11"/>
      <c r="C51" s="24"/>
      <c r="D51" s="11" t="s">
        <v>98</v>
      </c>
      <c r="E51" s="11" t="str">
        <f>"12401"</f>
        <v>12401</v>
      </c>
      <c r="F51" s="11">
        <v>1</v>
      </c>
      <c r="G51" s="11">
        <v>3</v>
      </c>
      <c r="H51" s="12" t="s">
        <v>99</v>
      </c>
    </row>
    <row r="52" ht="19.5" customHeight="1" spans="1:8">
      <c r="A52" s="23"/>
      <c r="B52" s="11"/>
      <c r="C52" s="24"/>
      <c r="D52" s="11" t="s">
        <v>100</v>
      </c>
      <c r="E52" s="11" t="str">
        <f>"12501"</f>
        <v>12501</v>
      </c>
      <c r="F52" s="11">
        <v>1</v>
      </c>
      <c r="G52" s="11">
        <v>4</v>
      </c>
      <c r="H52" s="12" t="s">
        <v>101</v>
      </c>
    </row>
    <row r="53" ht="23.25" customHeight="1" spans="1:8">
      <c r="A53" s="23"/>
      <c r="B53" s="11"/>
      <c r="C53" s="24"/>
      <c r="D53" s="11" t="s">
        <v>102</v>
      </c>
      <c r="E53" s="11" t="str">
        <f t="shared" ref="E53" si="13">"14601"</f>
        <v>14601</v>
      </c>
      <c r="F53" s="11">
        <v>2</v>
      </c>
      <c r="G53" s="11">
        <v>4</v>
      </c>
      <c r="H53" s="12" t="s">
        <v>103</v>
      </c>
    </row>
    <row r="54" ht="24" customHeight="1" spans="1:8">
      <c r="A54" s="23"/>
      <c r="B54" s="11"/>
      <c r="C54" s="24"/>
      <c r="D54" s="11" t="s">
        <v>102</v>
      </c>
      <c r="E54" s="11" t="str">
        <f t="shared" ref="E54" si="14">"14602"</f>
        <v>14602</v>
      </c>
      <c r="F54" s="11">
        <v>2</v>
      </c>
      <c r="G54" s="11">
        <v>4</v>
      </c>
      <c r="H54" s="20" t="s">
        <v>104</v>
      </c>
    </row>
    <row r="55" ht="19.5" customHeight="1" spans="1:8">
      <c r="A55" s="23"/>
      <c r="B55" s="11"/>
      <c r="C55" s="24"/>
      <c r="D55" s="11" t="s">
        <v>102</v>
      </c>
      <c r="E55" s="11" t="str">
        <f t="shared" ref="E55" si="15">"14603"</f>
        <v>14603</v>
      </c>
      <c r="F55" s="11">
        <v>2</v>
      </c>
      <c r="G55" s="11">
        <v>3</v>
      </c>
      <c r="H55" s="20" t="s">
        <v>105</v>
      </c>
    </row>
    <row r="56" ht="36" customHeight="1" spans="1:8">
      <c r="A56" s="23">
        <v>45235</v>
      </c>
      <c r="B56" s="11" t="s">
        <v>30</v>
      </c>
      <c r="C56" s="24" t="s">
        <v>66</v>
      </c>
      <c r="D56" s="11" t="s">
        <v>106</v>
      </c>
      <c r="E56" s="11" t="str">
        <f t="shared" ref="E56" si="16">"12301"</f>
        <v>12301</v>
      </c>
      <c r="F56" s="11">
        <v>3</v>
      </c>
      <c r="G56" s="11">
        <v>12</v>
      </c>
      <c r="H56" s="12" t="s">
        <v>107</v>
      </c>
    </row>
    <row r="57" ht="50.25" customHeight="1" spans="1:8">
      <c r="A57" s="23"/>
      <c r="B57" s="11"/>
      <c r="C57" s="24"/>
      <c r="D57" s="11" t="s">
        <v>106</v>
      </c>
      <c r="E57" s="11" t="str">
        <f t="shared" ref="E57" si="17">"12302"</f>
        <v>12302</v>
      </c>
      <c r="F57" s="11">
        <v>3</v>
      </c>
      <c r="G57" s="11">
        <v>22</v>
      </c>
      <c r="H57" s="12" t="s">
        <v>108</v>
      </c>
    </row>
    <row r="58" ht="18" customHeight="1" spans="1:8">
      <c r="A58" s="23"/>
      <c r="B58" s="11"/>
      <c r="C58" s="24"/>
      <c r="D58" s="11" t="s">
        <v>109</v>
      </c>
      <c r="E58" s="11" t="str">
        <f t="shared" ref="E58" si="18">"13201"</f>
        <v>13201</v>
      </c>
      <c r="F58" s="11">
        <v>1</v>
      </c>
      <c r="G58" s="11">
        <v>8</v>
      </c>
      <c r="H58" s="12" t="s">
        <v>110</v>
      </c>
    </row>
    <row r="59" ht="21" customHeight="1" spans="1:8">
      <c r="A59" s="23">
        <v>45235</v>
      </c>
      <c r="B59" s="11" t="s">
        <v>47</v>
      </c>
      <c r="C59" s="24" t="s">
        <v>84</v>
      </c>
      <c r="D59" s="11" t="s">
        <v>111</v>
      </c>
      <c r="E59" s="11" t="str">
        <f t="shared" ref="E59" si="19">"12601"</f>
        <v>12601</v>
      </c>
      <c r="F59" s="11">
        <v>1</v>
      </c>
      <c r="G59" s="11">
        <v>8</v>
      </c>
      <c r="H59" s="12" t="s">
        <v>112</v>
      </c>
    </row>
    <row r="60" ht="21.75" customHeight="1" spans="1:8">
      <c r="A60" s="23"/>
      <c r="B60" s="11"/>
      <c r="C60" s="24"/>
      <c r="D60" s="11" t="s">
        <v>113</v>
      </c>
      <c r="E60" s="11" t="str">
        <f>"12702"</f>
        <v>12702</v>
      </c>
      <c r="F60" s="11">
        <v>3</v>
      </c>
      <c r="G60" s="11">
        <v>3</v>
      </c>
      <c r="H60" s="12" t="s">
        <v>114</v>
      </c>
    </row>
    <row r="61" ht="33.75" customHeight="1" spans="1:8">
      <c r="A61" s="23"/>
      <c r="B61" s="11"/>
      <c r="C61" s="24"/>
      <c r="D61" s="11" t="s">
        <v>115</v>
      </c>
      <c r="E61" s="11" t="str">
        <f>"12801"</f>
        <v>12801</v>
      </c>
      <c r="F61" s="11">
        <v>1</v>
      </c>
      <c r="G61" s="11">
        <v>12</v>
      </c>
      <c r="H61" s="12" t="s">
        <v>116</v>
      </c>
    </row>
    <row r="62" ht="21" customHeight="1" spans="1:8">
      <c r="A62" s="23"/>
      <c r="B62" s="11"/>
      <c r="C62" s="24"/>
      <c r="D62" s="11" t="s">
        <v>113</v>
      </c>
      <c r="E62" s="11" t="str">
        <f t="shared" ref="E62" si="20">"12701"</f>
        <v>12701</v>
      </c>
      <c r="F62" s="11">
        <v>1</v>
      </c>
      <c r="G62" s="11">
        <v>3</v>
      </c>
      <c r="H62" s="12" t="s">
        <v>117</v>
      </c>
    </row>
    <row r="63" ht="21" customHeight="1" spans="1:8">
      <c r="A63" s="23"/>
      <c r="B63" s="11"/>
      <c r="C63" s="24"/>
      <c r="D63" s="11" t="s">
        <v>118</v>
      </c>
      <c r="E63" s="11" t="str">
        <f t="shared" ref="E63" si="21">"12901"</f>
        <v>12901</v>
      </c>
      <c r="F63" s="11">
        <v>1</v>
      </c>
      <c r="G63" s="11">
        <v>9</v>
      </c>
      <c r="H63" s="12" t="s">
        <v>119</v>
      </c>
    </row>
    <row r="64" ht="21" customHeight="1" spans="1:8">
      <c r="A64" s="23"/>
      <c r="B64" s="11"/>
      <c r="C64" s="24"/>
      <c r="D64" s="11" t="s">
        <v>120</v>
      </c>
      <c r="E64" s="11" t="str">
        <f t="shared" ref="E64" si="22">"13001"</f>
        <v>13001</v>
      </c>
      <c r="F64" s="11">
        <v>1</v>
      </c>
      <c r="G64" s="11">
        <v>6</v>
      </c>
      <c r="H64" s="12" t="s">
        <v>121</v>
      </c>
    </row>
    <row r="65" ht="34.5" customHeight="1" spans="1:8">
      <c r="A65" s="23">
        <v>45235</v>
      </c>
      <c r="B65" s="11" t="s">
        <v>53</v>
      </c>
      <c r="C65" s="24" t="s">
        <v>122</v>
      </c>
      <c r="D65" s="11" t="s">
        <v>123</v>
      </c>
      <c r="E65" s="11" t="str">
        <f t="shared" ref="E65" si="23">"13101"</f>
        <v>13101</v>
      </c>
      <c r="F65" s="11">
        <v>1</v>
      </c>
      <c r="G65" s="11">
        <v>11</v>
      </c>
      <c r="H65" s="12" t="s">
        <v>124</v>
      </c>
    </row>
    <row r="66" ht="17.25" customHeight="1" spans="1:8">
      <c r="A66" s="23"/>
      <c r="B66" s="11"/>
      <c r="C66" s="24"/>
      <c r="D66" s="11" t="s">
        <v>123</v>
      </c>
      <c r="E66" s="11" t="str">
        <f>"13102"</f>
        <v>13102</v>
      </c>
      <c r="F66" s="11">
        <v>2</v>
      </c>
      <c r="G66" s="11">
        <v>5</v>
      </c>
      <c r="H66" s="12" t="s">
        <v>125</v>
      </c>
    </row>
    <row r="67" ht="18" customHeight="1" spans="1:8">
      <c r="A67" s="23"/>
      <c r="B67" s="11"/>
      <c r="C67" s="24"/>
      <c r="D67" s="11" t="s">
        <v>126</v>
      </c>
      <c r="E67" s="11" t="str">
        <f t="shared" ref="E67" si="24">"13301"</f>
        <v>13301</v>
      </c>
      <c r="F67" s="11">
        <v>1</v>
      </c>
      <c r="G67" s="11">
        <v>6</v>
      </c>
      <c r="H67" s="20" t="s">
        <v>127</v>
      </c>
    </row>
    <row r="68" ht="33.75" customHeight="1" spans="1:8">
      <c r="A68" s="23"/>
      <c r="B68" s="11"/>
      <c r="C68" s="24"/>
      <c r="D68" s="11" t="s">
        <v>126</v>
      </c>
      <c r="E68" s="11" t="str">
        <f t="shared" ref="E68" si="25">"13302"</f>
        <v>13302</v>
      </c>
      <c r="F68" s="11">
        <v>1</v>
      </c>
      <c r="G68" s="11">
        <v>13</v>
      </c>
      <c r="H68" s="20" t="s">
        <v>128</v>
      </c>
    </row>
    <row r="69" spans="1:8">
      <c r="A69" s="23"/>
      <c r="B69" s="11"/>
      <c r="C69" s="24"/>
      <c r="D69" s="11" t="s">
        <v>129</v>
      </c>
      <c r="E69" s="11" t="str">
        <f>"13401"</f>
        <v>13401</v>
      </c>
      <c r="F69" s="11">
        <v>1</v>
      </c>
      <c r="G69" s="11">
        <v>1</v>
      </c>
      <c r="H69" s="12" t="s">
        <v>130</v>
      </c>
    </row>
    <row r="70" ht="17.25" customHeight="1" spans="1:8">
      <c r="A70" s="23"/>
      <c r="B70" s="11"/>
      <c r="C70" s="24"/>
      <c r="D70" s="11" t="s">
        <v>129</v>
      </c>
      <c r="E70" s="11" t="str">
        <f t="shared" ref="E70" si="26">"13402"</f>
        <v>13402</v>
      </c>
      <c r="F70" s="11">
        <v>1</v>
      </c>
      <c r="G70" s="11">
        <v>7</v>
      </c>
      <c r="H70" s="20" t="s">
        <v>131</v>
      </c>
    </row>
    <row r="71" ht="14.25" customHeight="1" spans="1:8">
      <c r="A71" s="8">
        <v>45235</v>
      </c>
      <c r="B71" s="9" t="s">
        <v>65</v>
      </c>
      <c r="C71" s="19" t="s">
        <v>84</v>
      </c>
      <c r="D71" s="11" t="s">
        <v>132</v>
      </c>
      <c r="E71" s="11" t="str">
        <f>"13701"</f>
        <v>13701</v>
      </c>
      <c r="F71" s="11">
        <v>2</v>
      </c>
      <c r="G71" s="11">
        <v>2</v>
      </c>
      <c r="H71" s="12" t="s">
        <v>133</v>
      </c>
    </row>
    <row r="72" spans="1:8">
      <c r="A72" s="13"/>
      <c r="B72" s="14"/>
      <c r="C72" s="15"/>
      <c r="D72" s="11" t="s">
        <v>134</v>
      </c>
      <c r="E72" s="11" t="str">
        <f>"13801"</f>
        <v>13801</v>
      </c>
      <c r="F72" s="11">
        <v>1</v>
      </c>
      <c r="G72" s="11">
        <v>3</v>
      </c>
      <c r="H72" s="12" t="s">
        <v>135</v>
      </c>
    </row>
    <row r="73" ht="15.75" customHeight="1" spans="1:8">
      <c r="A73" s="13"/>
      <c r="B73" s="14"/>
      <c r="C73" s="15"/>
      <c r="D73" s="11" t="s">
        <v>136</v>
      </c>
      <c r="E73" s="11" t="str">
        <f>"13901"</f>
        <v>13901</v>
      </c>
      <c r="F73" s="11">
        <v>1</v>
      </c>
      <c r="G73" s="11">
        <v>1</v>
      </c>
      <c r="H73" s="12" t="s">
        <v>137</v>
      </c>
    </row>
    <row r="74" ht="15.75" customHeight="1" spans="1:8">
      <c r="A74" s="13"/>
      <c r="B74" s="14"/>
      <c r="C74" s="15"/>
      <c r="D74" s="11" t="s">
        <v>136</v>
      </c>
      <c r="E74" s="11" t="str">
        <f>"13902"</f>
        <v>13902</v>
      </c>
      <c r="F74" s="11">
        <v>1</v>
      </c>
      <c r="G74" s="11">
        <v>4</v>
      </c>
      <c r="H74" s="12" t="s">
        <v>138</v>
      </c>
    </row>
    <row r="75" ht="15.75" customHeight="1" spans="1:8">
      <c r="A75" s="13"/>
      <c r="B75" s="14"/>
      <c r="C75" s="15"/>
      <c r="D75" s="11" t="s">
        <v>139</v>
      </c>
      <c r="E75" s="11" t="str">
        <f>"14001"</f>
        <v>14001</v>
      </c>
      <c r="F75" s="11">
        <v>1</v>
      </c>
      <c r="G75" s="11">
        <v>4</v>
      </c>
      <c r="H75" s="12" t="s">
        <v>140</v>
      </c>
    </row>
    <row r="76" spans="1:8">
      <c r="A76" s="13"/>
      <c r="B76" s="14"/>
      <c r="C76" s="15"/>
      <c r="D76" s="11" t="s">
        <v>139</v>
      </c>
      <c r="E76" s="11" t="str">
        <f>"14002"</f>
        <v>14002</v>
      </c>
      <c r="F76" s="11">
        <v>1</v>
      </c>
      <c r="G76" s="11">
        <v>1</v>
      </c>
      <c r="H76" s="25" t="s">
        <v>141</v>
      </c>
    </row>
    <row r="77" spans="1:8">
      <c r="A77" s="13"/>
      <c r="B77" s="14"/>
      <c r="C77" s="15"/>
      <c r="D77" s="11" t="s">
        <v>142</v>
      </c>
      <c r="E77" s="11" t="str">
        <f>"14101"</f>
        <v>14101</v>
      </c>
      <c r="F77" s="11">
        <v>1</v>
      </c>
      <c r="G77" s="11">
        <v>1</v>
      </c>
      <c r="H77" s="12" t="s">
        <v>143</v>
      </c>
    </row>
    <row r="78" ht="20.1" customHeight="1" spans="1:8">
      <c r="A78" s="13"/>
      <c r="B78" s="14"/>
      <c r="C78" s="15"/>
      <c r="D78" s="11" t="s">
        <v>144</v>
      </c>
      <c r="E78" s="11" t="str">
        <f>"14201"</f>
        <v>14201</v>
      </c>
      <c r="F78" s="11">
        <v>1</v>
      </c>
      <c r="G78" s="11">
        <v>9</v>
      </c>
      <c r="H78" s="12" t="s">
        <v>145</v>
      </c>
    </row>
    <row r="79" ht="21" customHeight="1" spans="1:8">
      <c r="A79" s="13"/>
      <c r="B79" s="14"/>
      <c r="C79" s="15"/>
      <c r="D79" s="11" t="s">
        <v>146</v>
      </c>
      <c r="E79" s="11" t="str">
        <f>"14401"</f>
        <v>14401</v>
      </c>
      <c r="F79" s="11">
        <v>1</v>
      </c>
      <c r="G79" s="11">
        <v>1</v>
      </c>
      <c r="H79" s="12" t="s">
        <v>147</v>
      </c>
    </row>
    <row r="80" ht="18.75" customHeight="1" spans="1:8">
      <c r="A80" s="13"/>
      <c r="B80" s="14"/>
      <c r="C80" s="15"/>
      <c r="D80" s="11" t="s">
        <v>146</v>
      </c>
      <c r="E80" s="11" t="str">
        <f>"14402"</f>
        <v>14402</v>
      </c>
      <c r="F80" s="11">
        <v>1</v>
      </c>
      <c r="G80" s="11">
        <v>3</v>
      </c>
      <c r="H80" s="12" t="s">
        <v>148</v>
      </c>
    </row>
    <row r="81" ht="41.25" customHeight="1" spans="1:8">
      <c r="A81" s="16"/>
      <c r="B81" s="17"/>
      <c r="C81" s="18"/>
      <c r="D81" s="11" t="s">
        <v>149</v>
      </c>
      <c r="E81" s="11" t="str">
        <f>"14502"</f>
        <v>14502</v>
      </c>
      <c r="F81" s="11">
        <v>1</v>
      </c>
      <c r="G81" s="11">
        <v>12</v>
      </c>
      <c r="H81" s="12" t="s">
        <v>150</v>
      </c>
    </row>
  </sheetData>
  <autoFilter ref="A3:H81">
    <extLst/>
  </autoFilter>
  <mergeCells count="32">
    <mergeCell ref="A2:H2"/>
    <mergeCell ref="A4:A18"/>
    <mergeCell ref="A19:A27"/>
    <mergeCell ref="A28:A29"/>
    <mergeCell ref="A30:A34"/>
    <mergeCell ref="A35:A43"/>
    <mergeCell ref="A44:A55"/>
    <mergeCell ref="A56:A58"/>
    <mergeCell ref="A59:A64"/>
    <mergeCell ref="A65:A70"/>
    <mergeCell ref="A71:A81"/>
    <mergeCell ref="B4:B18"/>
    <mergeCell ref="B19:B27"/>
    <mergeCell ref="B28:B29"/>
    <mergeCell ref="B30:B34"/>
    <mergeCell ref="B35:B43"/>
    <mergeCell ref="B44:B55"/>
    <mergeCell ref="B56:B58"/>
    <mergeCell ref="B59:B64"/>
    <mergeCell ref="B65:B70"/>
    <mergeCell ref="B71:B81"/>
    <mergeCell ref="C4:C18"/>
    <mergeCell ref="C19:C21"/>
    <mergeCell ref="C22:C27"/>
    <mergeCell ref="C28:C29"/>
    <mergeCell ref="C30:C34"/>
    <mergeCell ref="C35:C43"/>
    <mergeCell ref="C44:C55"/>
    <mergeCell ref="C56:C58"/>
    <mergeCell ref="C59:C64"/>
    <mergeCell ref="C65:C70"/>
    <mergeCell ref="C71:C81"/>
  </mergeCells>
  <pageMargins left="0.708333333333333" right="0.708333333333333" top="0.747916666666667" bottom="0.550694444444444" header="0.314583333333333" footer="0.314583333333333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121953</cp:lastModifiedBy>
  <dcterms:created xsi:type="dcterms:W3CDTF">2023-10-21T10:00:00Z</dcterms:created>
  <cp:lastPrinted>2023-10-24T00:44:00Z</cp:lastPrinted>
  <dcterms:modified xsi:type="dcterms:W3CDTF">2023-10-27T09:15:06Z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D54E1738E86E4E7E866027AD54F1FE6E_13</vt:lpwstr>
  </property>
</Properties>
</file>